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llingEastPC\Google Drive\Financial\2021.22\"/>
    </mc:Choice>
  </mc:AlternateContent>
  <xr:revisionPtr revIDLastSave="0" documentId="13_ncr:1_{F3E7FB20-4279-475C-A489-2DAD69CF0789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Income " sheetId="1" r:id="rId1"/>
    <sheet name="Expenditure" sheetId="2" r:id="rId2"/>
    <sheet name="bank rec" sheetId="3" r:id="rId3"/>
    <sheet name="AGAR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2" l="1"/>
  <c r="F24" i="2" l="1"/>
  <c r="G24" i="2"/>
  <c r="H24" i="2"/>
  <c r="I24" i="2"/>
  <c r="J24" i="2"/>
  <c r="K24" i="2"/>
  <c r="L24" i="2"/>
  <c r="M24" i="2"/>
  <c r="N24" i="2"/>
  <c r="E24" i="2"/>
  <c r="G14" i="1" l="1"/>
  <c r="G6" i="1" l="1"/>
  <c r="G8" i="1" l="1"/>
  <c r="G11" i="1"/>
  <c r="G18" i="1"/>
  <c r="G19" i="1"/>
  <c r="G22" i="1"/>
  <c r="G21" i="1"/>
  <c r="O14" i="2" l="1"/>
  <c r="O15" i="2"/>
  <c r="O16" i="2"/>
  <c r="O17" i="2"/>
  <c r="O18" i="2"/>
  <c r="O19" i="2"/>
  <c r="O20" i="2"/>
  <c r="O21" i="2"/>
  <c r="O22" i="2"/>
  <c r="O23" i="2"/>
  <c r="G17" i="1" l="1"/>
  <c r="G20" i="1"/>
  <c r="G16" i="1" l="1"/>
  <c r="E27" i="1" l="1"/>
  <c r="G4" i="1" l="1"/>
  <c r="G5" i="1"/>
  <c r="G7" i="1"/>
  <c r="G9" i="1"/>
  <c r="G10" i="1"/>
  <c r="G12" i="1"/>
  <c r="G13" i="1"/>
  <c r="G15" i="1"/>
  <c r="G27" i="1" l="1"/>
  <c r="F14" i="3"/>
  <c r="M23" i="3" l="1"/>
  <c r="F17" i="3" s="1"/>
  <c r="F27" i="1"/>
  <c r="D27" i="1"/>
  <c r="C27" i="1"/>
  <c r="B27" i="1"/>
  <c r="B3" i="4" s="1"/>
  <c r="G28" i="1" l="1"/>
  <c r="B4" i="4"/>
  <c r="K13" i="3"/>
  <c r="F12" i="3" s="1"/>
  <c r="B2" i="4" s="1"/>
  <c r="B5" i="4" l="1"/>
  <c r="E6" i="3"/>
  <c r="B6" i="4" l="1"/>
  <c r="O25" i="2" l="1"/>
  <c r="O5" i="2"/>
  <c r="O6" i="2"/>
  <c r="O7" i="2"/>
  <c r="O8" i="2"/>
  <c r="O9" i="2"/>
  <c r="O10" i="2"/>
  <c r="O11" i="2"/>
  <c r="O13" i="2"/>
  <c r="O4" i="2"/>
  <c r="O24" i="2" l="1"/>
  <c r="F16" i="3" l="1"/>
  <c r="F18" i="3" s="1"/>
  <c r="B7" i="4"/>
  <c r="B8" i="4" s="1"/>
  <c r="B9" i="4" s="1"/>
  <c r="L9" i="3"/>
  <c r="E7" i="3" s="1"/>
  <c r="E8" i="3" s="1"/>
  <c r="F2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GillingEastPC</author>
  </authors>
  <commentList>
    <comment ref="C15" authorId="0" shapeId="0" xr:uid="{9A7A3ED7-0226-4563-B707-5A13F9638330}">
      <text>
        <r>
          <rPr>
            <b/>
            <sz val="9"/>
            <color indexed="81"/>
            <rFont val="Tahoma"/>
            <charset val="1"/>
          </rPr>
          <t>GillingEastPC:</t>
        </r>
        <r>
          <rPr>
            <sz val="9"/>
            <color indexed="81"/>
            <rFont val="Tahoma"/>
            <charset val="1"/>
          </rPr>
          <t xml:space="preserve">
eeting</t>
        </r>
      </text>
    </comment>
  </commentList>
</comments>
</file>

<file path=xl/sharedStrings.xml><?xml version="1.0" encoding="utf-8"?>
<sst xmlns="http://schemas.openxmlformats.org/spreadsheetml/2006/main" count="124" uniqueCount="89">
  <si>
    <t>Date</t>
  </si>
  <si>
    <t>Precept</t>
  </si>
  <si>
    <t>Interest</t>
  </si>
  <si>
    <t>Grants</t>
  </si>
  <si>
    <t>VAT reclaim</t>
  </si>
  <si>
    <t>TOTAL</t>
  </si>
  <si>
    <t>Name</t>
  </si>
  <si>
    <t>Item</t>
  </si>
  <si>
    <t>Ch No.</t>
  </si>
  <si>
    <t>Misc</t>
  </si>
  <si>
    <t>Salary</t>
  </si>
  <si>
    <t>Subscription</t>
  </si>
  <si>
    <t>office/Admin</t>
  </si>
  <si>
    <t>HMRC</t>
  </si>
  <si>
    <t>Insurance</t>
  </si>
  <si>
    <t>VAT</t>
  </si>
  <si>
    <t>Total</t>
  </si>
  <si>
    <t>Cash Book</t>
  </si>
  <si>
    <t>Add receipts in year</t>
  </si>
  <si>
    <t>less payment in year</t>
  </si>
  <si>
    <t>Closing balance</t>
  </si>
  <si>
    <t>Less unbanked cheques</t>
  </si>
  <si>
    <t>total</t>
  </si>
  <si>
    <t>formula check</t>
  </si>
  <si>
    <t>Difference</t>
  </si>
  <si>
    <t>Total In bank</t>
  </si>
  <si>
    <t>chq no.</t>
  </si>
  <si>
    <t>amount</t>
  </si>
  <si>
    <t>current</t>
  </si>
  <si>
    <t>business</t>
  </si>
  <si>
    <t>Streetlighting elec</t>
  </si>
  <si>
    <t>s/l maintenance</t>
  </si>
  <si>
    <t>remaining</t>
  </si>
  <si>
    <t>balances brought forward</t>
  </si>
  <si>
    <t>Other income</t>
  </si>
  <si>
    <t>Total income</t>
  </si>
  <si>
    <t>other expenditure</t>
  </si>
  <si>
    <t>Staff expenditure</t>
  </si>
  <si>
    <t>Total Expenditure</t>
  </si>
  <si>
    <t>Balances carried forward</t>
  </si>
  <si>
    <t>Expenses and training</t>
  </si>
  <si>
    <t>Chq no.</t>
  </si>
  <si>
    <t xml:space="preserve">Current Account </t>
  </si>
  <si>
    <t>Business Reserve Account</t>
  </si>
  <si>
    <t>PAYE</t>
  </si>
  <si>
    <t>YLCA</t>
  </si>
  <si>
    <t>Subs</t>
  </si>
  <si>
    <t>BHIB Ltd</t>
  </si>
  <si>
    <t>Ray Ward</t>
  </si>
  <si>
    <t>Internal Audit</t>
  </si>
  <si>
    <t>nycc</t>
  </si>
  <si>
    <t>Streetlights Power</t>
  </si>
  <si>
    <t>Streelights upgrade</t>
  </si>
  <si>
    <t>16.04.21</t>
  </si>
  <si>
    <t>30.06.21</t>
  </si>
  <si>
    <t>Jholmes</t>
  </si>
  <si>
    <t>microphone</t>
  </si>
  <si>
    <t>CE Mason</t>
  </si>
  <si>
    <t>trough flowers</t>
  </si>
  <si>
    <t>27.09.21</t>
  </si>
  <si>
    <t>Clerks Salary</t>
  </si>
  <si>
    <t xml:space="preserve">Parish Council of Gilling East with Cawton, Coulton and Grimston. 2021/22 Income
</t>
  </si>
  <si>
    <t>19.05.21</t>
  </si>
  <si>
    <t>19.95.21</t>
  </si>
  <si>
    <t xml:space="preserve">Parish Council of Gilling East with Cawton, Coulton and Grimston 2021/22 Expenditure
 Coulton &amp; Grimston
</t>
  </si>
  <si>
    <t>21.07.21</t>
  </si>
  <si>
    <t>15.09.21</t>
  </si>
  <si>
    <t>clerks expenses</t>
  </si>
  <si>
    <t>Parish Council of Gilling East with Cawton, Coulton and Grimston 2021/22 Bank Reconciliation</t>
  </si>
  <si>
    <t>unbanked cheques in 2021/22</t>
  </si>
  <si>
    <t>cheques cashed from 2020/21 accounts</t>
  </si>
  <si>
    <t>31.3.22</t>
  </si>
  <si>
    <t>Opening balance 1 April 2021</t>
  </si>
  <si>
    <t>less payments from 2020/21 cashed in 2021/22</t>
  </si>
  <si>
    <t>To 01.11.21</t>
  </si>
  <si>
    <t>31.12.21</t>
  </si>
  <si>
    <t>31.03.22</t>
  </si>
  <si>
    <t>as per bank statements c/a 01.04.22 and b/a 01.02.22</t>
  </si>
  <si>
    <t>23.03.22</t>
  </si>
  <si>
    <t>climate training</t>
  </si>
  <si>
    <t>Gilling village hall</t>
  </si>
  <si>
    <t>meeting room hire</t>
  </si>
  <si>
    <t>J Holmes</t>
  </si>
  <si>
    <t>Clerk's salary</t>
  </si>
  <si>
    <t>Clerk's expenses</t>
  </si>
  <si>
    <t>Martin PC</t>
  </si>
  <si>
    <t>computer security</t>
  </si>
  <si>
    <t>b/a</t>
  </si>
  <si>
    <t>c/a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</si>
</sst>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£&quot;* #,##0.00_-;\-&quot;£&quot;* #,##0.00_-;_-&quot;£&quot;* &quot;-&quot;??_-;_-@_-"/>
    <numFmt numFmtId="164" formatCode="[$-809]General"/>
    <numFmt numFmtId="165" formatCode="&quot;£&quot;#,##0.00"/>
    <numFmt numFmtId="166" formatCode="_-[$£-809]* #,##0.00_-;\-[$£-809]* #,##0.00_-;_-[$£-809]* &quot;-&quot;??_-;_-@_-"/>
    <numFmt numFmtId="167" formatCode="d\.m\.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3" fillId="0" borderId="0" applyBorder="0" applyProtection="0"/>
  </cellStyleXfs>
  <cellXfs count="38">
    <xf numFmtId="0" fontId="0" fillId="0" borderId="0" xfId="0"/>
    <xf numFmtId="165" fontId="0" fillId="0" borderId="0" xfId="0" applyNumberFormat="1"/>
    <xf numFmtId="1" fontId="0" fillId="0" borderId="0" xfId="0" applyNumberFormat="1"/>
    <xf numFmtId="165" fontId="4" fillId="0" borderId="0" xfId="0" applyNumberFormat="1" applyFont="1"/>
    <xf numFmtId="44" fontId="0" fillId="0" borderId="0" xfId="1" applyFont="1"/>
    <xf numFmtId="0" fontId="2" fillId="0" borderId="0" xfId="0" applyFont="1"/>
    <xf numFmtId="165" fontId="2" fillId="0" borderId="0" xfId="0" applyNumberFormat="1" applyFont="1"/>
    <xf numFmtId="0" fontId="0" fillId="0" borderId="1" xfId="0" applyBorder="1"/>
    <xf numFmtId="165" fontId="0" fillId="0" borderId="1" xfId="0" applyNumberFormat="1" applyBorder="1"/>
    <xf numFmtId="0" fontId="2" fillId="0" borderId="1" xfId="0" applyFont="1" applyBorder="1"/>
    <xf numFmtId="165" fontId="2" fillId="0" borderId="1" xfId="0" applyNumberFormat="1" applyFont="1" applyBorder="1"/>
    <xf numFmtId="164" fontId="5" fillId="0" borderId="1" xfId="2" applyFont="1" applyBorder="1"/>
    <xf numFmtId="4" fontId="5" fillId="0" borderId="1" xfId="2" applyNumberFormat="1" applyFont="1" applyBorder="1"/>
    <xf numFmtId="1" fontId="0" fillId="0" borderId="1" xfId="0" applyNumberFormat="1" applyBorder="1"/>
    <xf numFmtId="165" fontId="0" fillId="0" borderId="1" xfId="0" applyNumberFormat="1" applyBorder="1" applyAlignment="1">
      <alignment wrapText="1"/>
    </xf>
    <xf numFmtId="1" fontId="2" fillId="0" borderId="1" xfId="0" applyNumberFormat="1" applyFont="1" applyBorder="1"/>
    <xf numFmtId="0" fontId="6" fillId="0" borderId="1" xfId="0" applyFont="1" applyBorder="1"/>
    <xf numFmtId="165" fontId="6" fillId="0" borderId="1" xfId="0" applyNumberFormat="1" applyFont="1" applyBorder="1"/>
    <xf numFmtId="2" fontId="0" fillId="0" borderId="0" xfId="0" applyNumberFormat="1"/>
    <xf numFmtId="2" fontId="5" fillId="0" borderId="1" xfId="2" applyNumberFormat="1" applyFont="1" applyBorder="1"/>
    <xf numFmtId="2" fontId="0" fillId="0" borderId="1" xfId="0" applyNumberFormat="1" applyBorder="1"/>
    <xf numFmtId="2" fontId="2" fillId="0" borderId="1" xfId="0" applyNumberFormat="1" applyFont="1" applyBorder="1"/>
    <xf numFmtId="0" fontId="0" fillId="0" borderId="0" xfId="0" applyAlignment="1">
      <alignment horizontal="centerContinuous" wrapText="1"/>
    </xf>
    <xf numFmtId="166" fontId="0" fillId="0" borderId="1" xfId="0" applyNumberFormat="1" applyBorder="1"/>
    <xf numFmtId="0" fontId="0" fillId="0" borderId="0" xfId="0" applyAlignment="1">
      <alignment horizontal="center" vertical="center" wrapText="1"/>
    </xf>
    <xf numFmtId="44" fontId="0" fillId="0" borderId="1" xfId="1" applyFont="1" applyBorder="1"/>
    <xf numFmtId="44" fontId="2" fillId="0" borderId="1" xfId="1" applyFont="1" applyBorder="1"/>
    <xf numFmtId="167" fontId="0" fillId="0" borderId="1" xfId="0" applyNumberFormat="1" applyBorder="1"/>
    <xf numFmtId="165" fontId="0" fillId="0" borderId="0" xfId="1" applyNumberFormat="1" applyFont="1"/>
    <xf numFmtId="44" fontId="2" fillId="0" borderId="0" xfId="1" applyFont="1"/>
    <xf numFmtId="165" fontId="2" fillId="0" borderId="1" xfId="0" applyNumberFormat="1" applyFont="1" applyBorder="1" applyAlignment="1">
      <alignment wrapText="1"/>
    </xf>
    <xf numFmtId="165" fontId="2" fillId="0" borderId="1" xfId="0" applyNumberFormat="1" applyFont="1" applyBorder="1" applyAlignment="1"/>
    <xf numFmtId="167" fontId="0" fillId="0" borderId="0" xfId="0" applyNumberFormat="1"/>
    <xf numFmtId="167" fontId="2" fillId="0" borderId="0" xfId="0" applyNumberFormat="1" applyFont="1"/>
    <xf numFmtId="0" fontId="0" fillId="0" borderId="2" xfId="0" applyFill="1" applyBorder="1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3">
    <cellStyle name="Currency" xfId="1" builtinId="4"/>
    <cellStyle name="Excel Built-in Normal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"/>
  <sheetViews>
    <sheetView workbookViewId="0">
      <pane xSplit="1" ySplit="3" topLeftCell="B7" activePane="bottomRight" state="frozen"/>
      <selection pane="topRight" activeCell="B1" sqref="B1"/>
      <selection pane="bottomLeft" activeCell="A4" sqref="A4"/>
      <selection pane="bottomRight" activeCell="J17" sqref="J17"/>
    </sheetView>
  </sheetViews>
  <sheetFormatPr defaultRowHeight="15" x14ac:dyDescent="0.25"/>
  <cols>
    <col min="2" max="2" width="15.28515625" customWidth="1"/>
    <col min="3" max="3" width="10.5703125" bestFit="1" customWidth="1"/>
    <col min="4" max="4" width="13.85546875" customWidth="1"/>
    <col min="5" max="6" width="13.140625" customWidth="1"/>
    <col min="7" max="7" width="11" customWidth="1"/>
    <col min="8" max="8" width="10.140625" style="18" bestFit="1" customWidth="1"/>
  </cols>
  <sheetData>
    <row r="1" spans="1:12" ht="40.5" customHeight="1" x14ac:dyDescent="0.25">
      <c r="A1" s="35" t="s">
        <v>61</v>
      </c>
      <c r="B1" s="35"/>
      <c r="C1" s="35"/>
      <c r="D1" s="35"/>
      <c r="E1" s="35"/>
      <c r="F1" s="35"/>
      <c r="G1" s="35"/>
      <c r="H1" s="35"/>
    </row>
    <row r="2" spans="1:12" x14ac:dyDescent="0.25">
      <c r="A2" t="s">
        <v>77</v>
      </c>
    </row>
    <row r="3" spans="1:12" s="5" customFormat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2" t="s">
        <v>14</v>
      </c>
      <c r="F3" s="12" t="s">
        <v>4</v>
      </c>
      <c r="G3" s="19" t="s">
        <v>5</v>
      </c>
    </row>
    <row r="4" spans="1:12" x14ac:dyDescent="0.25">
      <c r="A4" s="7"/>
      <c r="B4" s="8"/>
      <c r="C4" s="8"/>
      <c r="D4" s="8"/>
      <c r="E4" s="8"/>
      <c r="F4" s="8"/>
      <c r="G4" s="20">
        <f t="shared" ref="G4:G22" si="0">SUM(B4:F4)</f>
        <v>0</v>
      </c>
      <c r="H4"/>
    </row>
    <row r="5" spans="1:12" x14ac:dyDescent="0.25">
      <c r="A5" s="7"/>
      <c r="B5" s="8"/>
      <c r="C5" s="8"/>
      <c r="D5" s="8"/>
      <c r="E5" s="8"/>
      <c r="F5" s="8"/>
      <c r="G5" s="20">
        <f t="shared" si="0"/>
        <v>0</v>
      </c>
      <c r="H5"/>
    </row>
    <row r="6" spans="1:12" x14ac:dyDescent="0.25">
      <c r="A6" s="7"/>
      <c r="B6" s="8"/>
      <c r="C6" s="8"/>
      <c r="D6" s="8"/>
      <c r="E6" s="8"/>
      <c r="F6" s="8"/>
      <c r="G6" s="20">
        <f t="shared" si="0"/>
        <v>0</v>
      </c>
      <c r="H6"/>
    </row>
    <row r="7" spans="1:12" x14ac:dyDescent="0.25">
      <c r="A7" s="7"/>
      <c r="B7" s="8"/>
      <c r="C7" s="8"/>
      <c r="D7" s="8"/>
      <c r="E7" s="8"/>
      <c r="F7" s="8"/>
      <c r="G7" s="20">
        <f t="shared" si="0"/>
        <v>0</v>
      </c>
      <c r="H7"/>
    </row>
    <row r="8" spans="1:12" x14ac:dyDescent="0.25">
      <c r="A8" s="7"/>
      <c r="B8" s="8"/>
      <c r="C8" s="8"/>
      <c r="D8" s="8"/>
      <c r="E8" s="8"/>
      <c r="F8" s="8"/>
      <c r="G8" s="20">
        <f t="shared" si="0"/>
        <v>0</v>
      </c>
      <c r="H8"/>
    </row>
    <row r="9" spans="1:12" x14ac:dyDescent="0.25">
      <c r="A9" s="7"/>
      <c r="B9" s="8"/>
      <c r="C9" s="8"/>
      <c r="D9" s="8"/>
      <c r="E9" s="8"/>
      <c r="F9" s="8"/>
      <c r="G9" s="20">
        <f t="shared" si="0"/>
        <v>0</v>
      </c>
      <c r="H9"/>
    </row>
    <row r="10" spans="1:12" x14ac:dyDescent="0.25">
      <c r="A10" s="7" t="s">
        <v>53</v>
      </c>
      <c r="B10" s="8">
        <v>425</v>
      </c>
      <c r="C10" s="8"/>
      <c r="D10" s="8"/>
      <c r="E10" s="8"/>
      <c r="F10" s="8"/>
      <c r="G10" s="20">
        <f t="shared" si="0"/>
        <v>425</v>
      </c>
      <c r="H10" t="s">
        <v>88</v>
      </c>
    </row>
    <row r="11" spans="1:12" x14ac:dyDescent="0.25">
      <c r="A11" s="7"/>
      <c r="B11" s="8">
        <v>825</v>
      </c>
      <c r="C11" s="8"/>
      <c r="D11" s="8"/>
      <c r="E11" s="8"/>
      <c r="F11" s="8"/>
      <c r="G11" s="20">
        <f t="shared" si="0"/>
        <v>825</v>
      </c>
      <c r="H11" t="s">
        <v>88</v>
      </c>
      <c r="L11" s="18"/>
    </row>
    <row r="12" spans="1:12" x14ac:dyDescent="0.25">
      <c r="A12" s="7" t="s">
        <v>54</v>
      </c>
      <c r="B12" s="8"/>
      <c r="C12" s="8">
        <v>0.01</v>
      </c>
      <c r="D12" s="8"/>
      <c r="E12" s="8"/>
      <c r="F12" s="8"/>
      <c r="G12" s="20">
        <f t="shared" si="0"/>
        <v>0.01</v>
      </c>
      <c r="H12" t="s">
        <v>87</v>
      </c>
      <c r="L12" s="18"/>
    </row>
    <row r="13" spans="1:12" x14ac:dyDescent="0.25">
      <c r="A13" s="7" t="s">
        <v>59</v>
      </c>
      <c r="B13" s="8">
        <v>425</v>
      </c>
      <c r="C13" s="8"/>
      <c r="D13" s="8"/>
      <c r="E13" s="8"/>
      <c r="F13" s="8"/>
      <c r="G13" s="20">
        <f t="shared" si="0"/>
        <v>425</v>
      </c>
      <c r="H13" t="s">
        <v>88</v>
      </c>
      <c r="L13" s="18"/>
    </row>
    <row r="14" spans="1:12" x14ac:dyDescent="0.25">
      <c r="A14" s="34"/>
      <c r="B14" s="25">
        <v>825</v>
      </c>
      <c r="C14" s="7"/>
      <c r="D14" s="7"/>
      <c r="E14" s="7"/>
      <c r="F14" s="7"/>
      <c r="G14" s="20">
        <f t="shared" si="0"/>
        <v>825</v>
      </c>
      <c r="H14" s="18" t="s">
        <v>88</v>
      </c>
      <c r="L14" s="18"/>
    </row>
    <row r="15" spans="1:12" x14ac:dyDescent="0.25">
      <c r="A15" s="7" t="s">
        <v>75</v>
      </c>
      <c r="B15" s="8"/>
      <c r="C15" s="8">
        <v>0.01</v>
      </c>
      <c r="D15" s="8"/>
      <c r="E15" s="8"/>
      <c r="F15" s="8"/>
      <c r="G15" s="20">
        <f>SUM(B15:F15)</f>
        <v>0.01</v>
      </c>
      <c r="H15" t="s">
        <v>87</v>
      </c>
      <c r="L15" s="18"/>
    </row>
    <row r="16" spans="1:12" x14ac:dyDescent="0.25">
      <c r="A16" s="7"/>
      <c r="B16" s="8"/>
      <c r="C16" s="8"/>
      <c r="D16" s="8"/>
      <c r="E16" s="8"/>
      <c r="F16" s="8"/>
      <c r="G16" s="20">
        <f t="shared" si="0"/>
        <v>0</v>
      </c>
      <c r="H16"/>
      <c r="L16" s="18"/>
    </row>
    <row r="17" spans="1:12" x14ac:dyDescent="0.25">
      <c r="A17" s="7"/>
      <c r="B17" s="8"/>
      <c r="C17" s="8"/>
      <c r="D17" s="8"/>
      <c r="E17" s="8"/>
      <c r="F17" s="8"/>
      <c r="G17" s="20">
        <f t="shared" si="0"/>
        <v>0</v>
      </c>
      <c r="H17"/>
      <c r="L17" s="18"/>
    </row>
    <row r="18" spans="1:12" x14ac:dyDescent="0.25">
      <c r="A18" s="7"/>
      <c r="B18" s="8"/>
      <c r="C18" s="8"/>
      <c r="D18" s="8"/>
      <c r="E18" s="8"/>
      <c r="F18" s="8"/>
      <c r="G18" s="20">
        <f t="shared" si="0"/>
        <v>0</v>
      </c>
      <c r="H18"/>
      <c r="L18" s="18"/>
    </row>
    <row r="19" spans="1:12" x14ac:dyDescent="0.25">
      <c r="A19" s="7"/>
      <c r="B19" s="8"/>
      <c r="C19" s="8"/>
      <c r="D19" s="8"/>
      <c r="E19" s="8"/>
      <c r="F19" s="8"/>
      <c r="G19" s="20">
        <f t="shared" si="0"/>
        <v>0</v>
      </c>
      <c r="H19"/>
      <c r="L19" s="18"/>
    </row>
    <row r="20" spans="1:12" x14ac:dyDescent="0.25">
      <c r="A20" s="7"/>
      <c r="B20" s="8"/>
      <c r="C20" s="8"/>
      <c r="D20" s="8"/>
      <c r="E20" s="8"/>
      <c r="F20" s="8"/>
      <c r="G20" s="20">
        <f t="shared" si="0"/>
        <v>0</v>
      </c>
      <c r="H20"/>
      <c r="L20" s="18"/>
    </row>
    <row r="21" spans="1:12" x14ac:dyDescent="0.25">
      <c r="A21" s="7"/>
      <c r="B21" s="8"/>
      <c r="C21" s="8"/>
      <c r="D21" s="8"/>
      <c r="E21" s="8"/>
      <c r="F21" s="8"/>
      <c r="G21" s="20">
        <f t="shared" si="0"/>
        <v>0</v>
      </c>
      <c r="H21"/>
      <c r="L21" s="18"/>
    </row>
    <row r="22" spans="1:12" x14ac:dyDescent="0.25">
      <c r="A22" s="7"/>
      <c r="B22" s="8"/>
      <c r="C22" s="8"/>
      <c r="D22" s="8"/>
      <c r="E22" s="8"/>
      <c r="F22" s="8"/>
      <c r="G22" s="20">
        <f t="shared" si="0"/>
        <v>0</v>
      </c>
      <c r="H22"/>
      <c r="L22" s="18"/>
    </row>
    <row r="23" spans="1:12" x14ac:dyDescent="0.25">
      <c r="A23" s="7"/>
      <c r="B23" s="8"/>
      <c r="C23" s="8"/>
      <c r="D23" s="8"/>
      <c r="E23" s="8"/>
      <c r="F23" s="8"/>
      <c r="G23" s="20"/>
      <c r="H23"/>
      <c r="L23" s="18"/>
    </row>
    <row r="24" spans="1:12" x14ac:dyDescent="0.25">
      <c r="A24" s="7"/>
      <c r="B24" s="8"/>
      <c r="C24" s="8"/>
      <c r="D24" s="8"/>
      <c r="E24" s="8"/>
      <c r="F24" s="8"/>
      <c r="G24" s="20"/>
      <c r="H24"/>
      <c r="L24" s="18"/>
    </row>
    <row r="25" spans="1:12" x14ac:dyDescent="0.25">
      <c r="A25" s="9"/>
      <c r="B25" s="10"/>
      <c r="C25" s="10"/>
      <c r="D25" s="10"/>
      <c r="E25" s="10"/>
      <c r="F25" s="10"/>
      <c r="G25" s="21"/>
      <c r="H25"/>
    </row>
    <row r="26" spans="1:12" x14ac:dyDescent="0.25">
      <c r="A26" s="7"/>
      <c r="B26" s="8"/>
      <c r="C26" s="8"/>
      <c r="D26" s="8"/>
      <c r="E26" s="8"/>
      <c r="F26" s="8"/>
      <c r="G26" s="20"/>
      <c r="H26"/>
      <c r="J26" s="23"/>
    </row>
    <row r="27" spans="1:12" x14ac:dyDescent="0.25">
      <c r="A27" s="7" t="s">
        <v>22</v>
      </c>
      <c r="B27" s="23">
        <f t="shared" ref="B27:G27" si="1">SUM(B4:B26)</f>
        <v>2500</v>
      </c>
      <c r="C27" s="23">
        <f t="shared" si="1"/>
        <v>0.02</v>
      </c>
      <c r="D27" s="23">
        <f t="shared" si="1"/>
        <v>0</v>
      </c>
      <c r="E27" s="23">
        <f t="shared" si="1"/>
        <v>0</v>
      </c>
      <c r="F27" s="23">
        <f t="shared" si="1"/>
        <v>0</v>
      </c>
      <c r="G27" s="20">
        <f t="shared" si="1"/>
        <v>2500.0200000000004</v>
      </c>
      <c r="H27"/>
    </row>
    <row r="28" spans="1:12" x14ac:dyDescent="0.25">
      <c r="B28" s="8"/>
      <c r="C28" s="8"/>
      <c r="D28" s="8"/>
      <c r="E28" s="8"/>
      <c r="F28" s="16" t="s">
        <v>23</v>
      </c>
      <c r="G28" s="20">
        <f>B27+C27+D27+E27+F27</f>
        <v>2500.02</v>
      </c>
      <c r="H28"/>
    </row>
    <row r="29" spans="1:12" x14ac:dyDescent="0.25">
      <c r="C29" s="1"/>
      <c r="D29" s="1"/>
      <c r="E29" s="1"/>
      <c r="F29" s="1"/>
      <c r="G29" s="1"/>
    </row>
  </sheetData>
  <mergeCells count="1">
    <mergeCell ref="A1:H1"/>
  </mergeCells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5"/>
  <sheetViews>
    <sheetView topLeftCell="B3" workbookViewId="0">
      <selection activeCell="L20" sqref="L20"/>
    </sheetView>
  </sheetViews>
  <sheetFormatPr defaultRowHeight="15" x14ac:dyDescent="0.25"/>
  <cols>
    <col min="1" max="1" width="9.140625" style="1"/>
    <col min="2" max="2" width="16.5703125" style="1" customWidth="1"/>
    <col min="3" max="3" width="23" style="1" customWidth="1"/>
    <col min="4" max="4" width="7.28515625" style="2" customWidth="1"/>
    <col min="5" max="5" width="9.140625" style="1" customWidth="1"/>
    <col min="6" max="6" width="9.140625" style="1"/>
    <col min="7" max="8" width="12.7109375" style="1" customWidth="1"/>
    <col min="9" max="9" width="9.140625" style="1"/>
    <col min="10" max="10" width="15.42578125" style="1" customWidth="1"/>
    <col min="11" max="11" width="12.85546875" style="1" customWidth="1"/>
    <col min="12" max="13" width="12.7109375" style="1" customWidth="1"/>
    <col min="14" max="14" width="9.140625" style="1"/>
    <col min="15" max="15" width="12.85546875" style="1" customWidth="1"/>
    <col min="16" max="16" width="9.5703125" style="1" customWidth="1"/>
    <col min="17" max="19" width="9.140625" style="1"/>
    <col min="20" max="20" width="10.7109375" style="32" bestFit="1" customWidth="1"/>
    <col min="21" max="16384" width="9.140625" style="1"/>
  </cols>
  <sheetData>
    <row r="1" spans="1:20" ht="15" customHeight="1" x14ac:dyDescent="0.25">
      <c r="A1" s="35" t="s">
        <v>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20" x14ac:dyDescent="0.25">
      <c r="C2" s="1" t="s">
        <v>74</v>
      </c>
    </row>
    <row r="3" spans="1:20" s="6" customFormat="1" ht="30" x14ac:dyDescent="0.25">
      <c r="A3" s="10" t="s">
        <v>0</v>
      </c>
      <c r="B3" s="10" t="s">
        <v>6</v>
      </c>
      <c r="C3" s="10" t="s">
        <v>7</v>
      </c>
      <c r="D3" s="15" t="s">
        <v>8</v>
      </c>
      <c r="E3" s="10" t="s">
        <v>9</v>
      </c>
      <c r="F3" s="10" t="s">
        <v>10</v>
      </c>
      <c r="G3" s="30" t="s">
        <v>40</v>
      </c>
      <c r="H3" s="30" t="s">
        <v>13</v>
      </c>
      <c r="I3" s="10" t="s">
        <v>11</v>
      </c>
      <c r="J3" s="10" t="s">
        <v>12</v>
      </c>
      <c r="K3" s="30" t="s">
        <v>30</v>
      </c>
      <c r="L3" s="31" t="s">
        <v>31</v>
      </c>
      <c r="M3" s="10" t="s">
        <v>14</v>
      </c>
      <c r="N3" s="10" t="s">
        <v>15</v>
      </c>
      <c r="O3" s="10" t="s">
        <v>16</v>
      </c>
      <c r="T3" s="33"/>
    </row>
    <row r="4" spans="1:20" x14ac:dyDescent="0.25">
      <c r="A4" s="8" t="s">
        <v>62</v>
      </c>
      <c r="B4" s="8" t="s">
        <v>45</v>
      </c>
      <c r="C4" s="8" t="s">
        <v>46</v>
      </c>
      <c r="D4" s="13">
        <v>438</v>
      </c>
      <c r="E4" s="8"/>
      <c r="F4" s="8"/>
      <c r="G4" s="8"/>
      <c r="H4" s="8"/>
      <c r="I4" s="8">
        <v>137</v>
      </c>
      <c r="J4" s="8"/>
      <c r="K4" s="8"/>
      <c r="L4" s="8"/>
      <c r="M4" s="8"/>
      <c r="N4" s="8"/>
      <c r="O4" s="8">
        <f t="shared" ref="O4:O23" si="0">SUM(E4:N4)</f>
        <v>137</v>
      </c>
    </row>
    <row r="5" spans="1:20" x14ac:dyDescent="0.25">
      <c r="A5" s="8" t="s">
        <v>62</v>
      </c>
      <c r="B5" s="8" t="s">
        <v>47</v>
      </c>
      <c r="C5" s="8" t="s">
        <v>14</v>
      </c>
      <c r="D5" s="13">
        <v>439</v>
      </c>
      <c r="E5" s="8"/>
      <c r="F5" s="8"/>
      <c r="G5" s="8"/>
      <c r="H5" s="8"/>
      <c r="I5" s="8"/>
      <c r="J5" s="8"/>
      <c r="K5" s="8"/>
      <c r="L5" s="8"/>
      <c r="M5" s="8">
        <v>243.08</v>
      </c>
      <c r="N5" s="8"/>
      <c r="O5" s="8">
        <f t="shared" si="0"/>
        <v>243.08</v>
      </c>
    </row>
    <row r="6" spans="1:20" x14ac:dyDescent="0.25">
      <c r="A6" s="8" t="s">
        <v>63</v>
      </c>
      <c r="B6" s="8" t="s">
        <v>48</v>
      </c>
      <c r="C6" s="8" t="s">
        <v>49</v>
      </c>
      <c r="D6" s="13">
        <v>440</v>
      </c>
      <c r="E6" s="8"/>
      <c r="F6" s="8"/>
      <c r="G6" s="8"/>
      <c r="H6" s="8"/>
      <c r="I6" s="8"/>
      <c r="J6" s="8">
        <v>75</v>
      </c>
      <c r="K6" s="8"/>
      <c r="L6" s="8"/>
      <c r="M6" s="8"/>
      <c r="N6" s="8"/>
      <c r="O6" s="8">
        <f t="shared" si="0"/>
        <v>75</v>
      </c>
    </row>
    <row r="7" spans="1:20" x14ac:dyDescent="0.25">
      <c r="A7" s="8" t="s">
        <v>62</v>
      </c>
      <c r="B7" s="8" t="s">
        <v>50</v>
      </c>
      <c r="C7" s="8" t="s">
        <v>51</v>
      </c>
      <c r="D7" s="13">
        <v>441</v>
      </c>
      <c r="E7" s="8"/>
      <c r="F7" s="8"/>
      <c r="G7" s="8"/>
      <c r="H7" s="8"/>
      <c r="I7" s="8"/>
      <c r="J7" s="8"/>
      <c r="K7" s="8">
        <v>328.35</v>
      </c>
      <c r="L7" s="8"/>
      <c r="M7" s="8"/>
      <c r="N7" s="8">
        <v>65.67</v>
      </c>
      <c r="O7" s="8">
        <f t="shared" si="0"/>
        <v>394.02000000000004</v>
      </c>
    </row>
    <row r="8" spans="1:20" x14ac:dyDescent="0.25">
      <c r="A8" s="8" t="s">
        <v>62</v>
      </c>
      <c r="B8" s="8" t="s">
        <v>50</v>
      </c>
      <c r="C8" s="8" t="s">
        <v>52</v>
      </c>
      <c r="D8" s="13">
        <v>442</v>
      </c>
      <c r="E8" s="8"/>
      <c r="F8" s="8"/>
      <c r="G8" s="8"/>
      <c r="H8" s="8"/>
      <c r="I8" s="8"/>
      <c r="J8" s="8"/>
      <c r="K8" s="8"/>
      <c r="L8" s="8">
        <v>2079.9699999999998</v>
      </c>
      <c r="M8" s="8"/>
      <c r="N8" s="8">
        <v>415.99</v>
      </c>
      <c r="O8" s="8">
        <f t="shared" si="0"/>
        <v>2495.96</v>
      </c>
    </row>
    <row r="9" spans="1:20" x14ac:dyDescent="0.25">
      <c r="A9" s="8" t="s">
        <v>65</v>
      </c>
      <c r="B9" s="8" t="s">
        <v>55</v>
      </c>
      <c r="C9" s="8" t="s">
        <v>56</v>
      </c>
      <c r="D9" s="13">
        <v>443</v>
      </c>
      <c r="E9" s="8">
        <v>47.95</v>
      </c>
      <c r="F9" s="8"/>
      <c r="G9" s="8"/>
      <c r="H9" s="8"/>
      <c r="I9" s="8"/>
      <c r="J9" s="8"/>
      <c r="K9" s="8"/>
      <c r="L9" s="8"/>
      <c r="M9" s="8"/>
      <c r="N9" s="8"/>
      <c r="O9" s="8">
        <f t="shared" si="0"/>
        <v>47.95</v>
      </c>
    </row>
    <row r="10" spans="1:20" x14ac:dyDescent="0.25">
      <c r="A10" s="8" t="s">
        <v>65</v>
      </c>
      <c r="B10" s="8" t="s">
        <v>57</v>
      </c>
      <c r="C10" s="8" t="s">
        <v>58</v>
      </c>
      <c r="D10" s="13">
        <v>444</v>
      </c>
      <c r="E10" s="8">
        <v>45</v>
      </c>
      <c r="F10" s="8"/>
      <c r="G10" s="8"/>
      <c r="H10" s="8"/>
      <c r="I10" s="8"/>
      <c r="J10" s="8"/>
      <c r="K10" s="8"/>
      <c r="L10" s="8"/>
      <c r="M10" s="8"/>
      <c r="N10" s="8"/>
      <c r="O10" s="8">
        <f t="shared" si="0"/>
        <v>45</v>
      </c>
    </row>
    <row r="11" spans="1:20" x14ac:dyDescent="0.25">
      <c r="A11" s="8" t="s">
        <v>66</v>
      </c>
      <c r="B11" s="8" t="s">
        <v>55</v>
      </c>
      <c r="C11" s="14" t="s">
        <v>60</v>
      </c>
      <c r="D11" s="13">
        <v>446</v>
      </c>
      <c r="E11" s="8"/>
      <c r="F11" s="8">
        <v>434.48</v>
      </c>
      <c r="G11" s="8"/>
      <c r="H11" s="8"/>
      <c r="I11" s="8"/>
      <c r="J11" s="8"/>
      <c r="K11" s="8"/>
      <c r="L11" s="8"/>
      <c r="M11" s="8"/>
      <c r="N11" s="8"/>
      <c r="O11" s="8">
        <f t="shared" si="0"/>
        <v>434.48</v>
      </c>
    </row>
    <row r="12" spans="1:20" x14ac:dyDescent="0.25">
      <c r="A12" s="8" t="s">
        <v>66</v>
      </c>
      <c r="B12" s="8" t="s">
        <v>13</v>
      </c>
      <c r="C12" s="8" t="s">
        <v>44</v>
      </c>
      <c r="D12" s="13">
        <v>447</v>
      </c>
      <c r="E12" s="8"/>
      <c r="F12" s="8"/>
      <c r="G12" s="8"/>
      <c r="H12" s="8">
        <v>108.4</v>
      </c>
      <c r="I12" s="8"/>
      <c r="J12" s="8"/>
      <c r="K12" s="8"/>
      <c r="L12" s="8"/>
      <c r="M12" s="8"/>
      <c r="N12" s="8"/>
      <c r="O12" s="8">
        <f t="shared" si="0"/>
        <v>108.4</v>
      </c>
    </row>
    <row r="13" spans="1:20" x14ac:dyDescent="0.25">
      <c r="A13" s="8" t="s">
        <v>66</v>
      </c>
      <c r="B13" s="8" t="s">
        <v>82</v>
      </c>
      <c r="C13" s="8" t="s">
        <v>67</v>
      </c>
      <c r="D13" s="13">
        <v>448</v>
      </c>
      <c r="E13" s="8"/>
      <c r="F13" s="8"/>
      <c r="G13" s="8">
        <v>78.040000000000006</v>
      </c>
      <c r="H13" s="8"/>
      <c r="I13" s="8"/>
      <c r="J13" s="8"/>
      <c r="K13" s="8"/>
      <c r="L13" s="8"/>
      <c r="M13" s="8"/>
      <c r="N13" s="8"/>
      <c r="O13" s="8">
        <f t="shared" si="0"/>
        <v>78.040000000000006</v>
      </c>
    </row>
    <row r="14" spans="1:20" x14ac:dyDescent="0.25">
      <c r="A14" s="27" t="s">
        <v>78</v>
      </c>
      <c r="B14" s="8" t="s">
        <v>45</v>
      </c>
      <c r="C14" s="8" t="s">
        <v>79</v>
      </c>
      <c r="D14" s="13">
        <v>449</v>
      </c>
      <c r="E14" s="8"/>
      <c r="F14" s="8"/>
      <c r="G14" s="8">
        <v>30</v>
      </c>
      <c r="H14" s="8"/>
      <c r="I14" s="8"/>
      <c r="K14" s="8"/>
      <c r="L14" s="8"/>
      <c r="M14" s="8"/>
      <c r="N14" s="8"/>
      <c r="O14" s="8">
        <f t="shared" si="0"/>
        <v>30</v>
      </c>
    </row>
    <row r="15" spans="1:20" x14ac:dyDescent="0.25">
      <c r="A15" s="8" t="s">
        <v>78</v>
      </c>
      <c r="B15" s="8" t="s">
        <v>80</v>
      </c>
      <c r="C15" s="8" t="s">
        <v>81</v>
      </c>
      <c r="D15" s="13">
        <v>450</v>
      </c>
      <c r="E15" s="8"/>
      <c r="F15" s="8"/>
      <c r="G15" s="8"/>
      <c r="H15" s="8"/>
      <c r="I15" s="8"/>
      <c r="J15" s="8">
        <v>60</v>
      </c>
      <c r="K15" s="8"/>
      <c r="L15" s="8"/>
      <c r="M15" s="8"/>
      <c r="N15" s="8"/>
      <c r="O15" s="8">
        <f t="shared" si="0"/>
        <v>60</v>
      </c>
    </row>
    <row r="16" spans="1:20" x14ac:dyDescent="0.25">
      <c r="A16" s="8" t="s">
        <v>78</v>
      </c>
      <c r="B16" s="8" t="s">
        <v>82</v>
      </c>
      <c r="C16" s="8" t="s">
        <v>83</v>
      </c>
      <c r="D16" s="13">
        <v>451</v>
      </c>
      <c r="E16" s="8"/>
      <c r="F16" s="8">
        <v>450.04</v>
      </c>
      <c r="G16" s="8"/>
      <c r="H16" s="8"/>
      <c r="I16" s="8"/>
      <c r="K16" s="8"/>
      <c r="L16" s="8"/>
      <c r="M16" s="8"/>
      <c r="N16" s="8"/>
      <c r="O16" s="8">
        <f t="shared" si="0"/>
        <v>450.04</v>
      </c>
    </row>
    <row r="17" spans="1:15" x14ac:dyDescent="0.25">
      <c r="A17" s="8" t="s">
        <v>78</v>
      </c>
      <c r="B17" s="8" t="s">
        <v>13</v>
      </c>
      <c r="C17" s="8" t="s">
        <v>44</v>
      </c>
      <c r="D17" s="13">
        <v>452</v>
      </c>
      <c r="E17" s="8"/>
      <c r="F17" s="8"/>
      <c r="G17" s="8"/>
      <c r="H17" s="8">
        <v>112.6</v>
      </c>
      <c r="I17" s="8"/>
      <c r="J17" s="8"/>
      <c r="K17" s="8"/>
      <c r="L17" s="8"/>
      <c r="M17" s="8"/>
      <c r="N17" s="8"/>
      <c r="O17" s="8">
        <f t="shared" si="0"/>
        <v>112.6</v>
      </c>
    </row>
    <row r="18" spans="1:15" x14ac:dyDescent="0.25">
      <c r="A18" s="8" t="s">
        <v>78</v>
      </c>
      <c r="B18" s="8" t="s">
        <v>82</v>
      </c>
      <c r="C18" s="8" t="s">
        <v>84</v>
      </c>
      <c r="D18" s="13">
        <v>453</v>
      </c>
      <c r="E18" s="8"/>
      <c r="F18" s="8"/>
      <c r="G18" s="8">
        <v>66.7</v>
      </c>
      <c r="H18" s="8"/>
      <c r="I18" s="8"/>
      <c r="J18" s="8"/>
      <c r="K18" s="8"/>
      <c r="L18" s="8"/>
      <c r="M18" s="8"/>
      <c r="N18" s="8"/>
      <c r="O18" s="8">
        <f t="shared" si="0"/>
        <v>66.7</v>
      </c>
    </row>
    <row r="19" spans="1:15" x14ac:dyDescent="0.25">
      <c r="A19" s="8" t="s">
        <v>78</v>
      </c>
      <c r="B19" s="8" t="s">
        <v>85</v>
      </c>
      <c r="C19" s="8" t="s">
        <v>86</v>
      </c>
      <c r="D19" s="13">
        <v>454</v>
      </c>
      <c r="E19" s="8"/>
      <c r="F19" s="8"/>
      <c r="G19" s="8"/>
      <c r="H19" s="8"/>
      <c r="I19" s="8"/>
      <c r="J19" s="8">
        <v>27</v>
      </c>
      <c r="K19" s="8"/>
      <c r="L19" s="8"/>
      <c r="M19" s="8"/>
      <c r="N19" s="8"/>
      <c r="O19" s="8">
        <f t="shared" si="0"/>
        <v>27</v>
      </c>
    </row>
    <row r="20" spans="1:15" x14ac:dyDescent="0.25">
      <c r="A20" s="8"/>
      <c r="B20" s="8"/>
      <c r="C20" s="8"/>
      <c r="D20" s="13"/>
      <c r="E20" s="8"/>
      <c r="F20" s="8"/>
      <c r="G20" s="8"/>
      <c r="H20" s="8"/>
      <c r="I20" s="8"/>
      <c r="J20" s="8"/>
      <c r="K20" s="8"/>
      <c r="L20" s="8"/>
      <c r="M20" s="8"/>
      <c r="N20" s="8"/>
      <c r="O20" s="8">
        <f t="shared" si="0"/>
        <v>0</v>
      </c>
    </row>
    <row r="21" spans="1:15" x14ac:dyDescent="0.25">
      <c r="A21" s="8"/>
      <c r="B21" s="8"/>
      <c r="C21" s="8"/>
      <c r="D21" s="13"/>
      <c r="E21" s="8"/>
      <c r="F21" s="8"/>
      <c r="G21" s="8"/>
      <c r="H21" s="8"/>
      <c r="I21" s="8"/>
      <c r="K21" s="8"/>
      <c r="L21" s="8"/>
      <c r="M21" s="8"/>
      <c r="N21" s="8"/>
      <c r="O21" s="8">
        <f t="shared" si="0"/>
        <v>0</v>
      </c>
    </row>
    <row r="22" spans="1:15" x14ac:dyDescent="0.25">
      <c r="A22" s="8"/>
      <c r="B22" s="8"/>
      <c r="C22" s="8"/>
      <c r="D22" s="13"/>
      <c r="E22" s="8"/>
      <c r="F22" s="8"/>
      <c r="G22" s="8"/>
      <c r="H22" s="8"/>
      <c r="I22" s="8"/>
      <c r="J22" s="8"/>
      <c r="K22" s="8"/>
      <c r="L22" s="8"/>
      <c r="M22" s="8"/>
      <c r="N22" s="8"/>
      <c r="O22" s="8">
        <f t="shared" si="0"/>
        <v>0</v>
      </c>
    </row>
    <row r="23" spans="1:15" x14ac:dyDescent="0.25">
      <c r="A23" s="8"/>
      <c r="D23" s="13"/>
      <c r="E23" s="8"/>
      <c r="F23" s="8"/>
      <c r="G23" s="8"/>
      <c r="H23" s="8"/>
      <c r="I23" s="8"/>
      <c r="J23" s="8"/>
      <c r="K23" s="8"/>
      <c r="L23" s="8"/>
      <c r="M23" s="8"/>
      <c r="N23" s="8"/>
      <c r="O23" s="8">
        <f t="shared" si="0"/>
        <v>0</v>
      </c>
    </row>
    <row r="24" spans="1:15" x14ac:dyDescent="0.25">
      <c r="A24" s="8" t="s">
        <v>16</v>
      </c>
      <c r="B24" s="8"/>
      <c r="C24" s="8"/>
      <c r="D24" s="13"/>
      <c r="E24" s="8">
        <f>SUM(E4:E23)</f>
        <v>92.95</v>
      </c>
      <c r="F24" s="8">
        <f t="shared" ref="F24:N24" si="1">SUM(F4:F23)</f>
        <v>884.52</v>
      </c>
      <c r="G24" s="8">
        <f t="shared" si="1"/>
        <v>174.74</v>
      </c>
      <c r="H24" s="8">
        <f t="shared" si="1"/>
        <v>221</v>
      </c>
      <c r="I24" s="8">
        <f t="shared" si="1"/>
        <v>137</v>
      </c>
      <c r="J24" s="8">
        <f t="shared" si="1"/>
        <v>162</v>
      </c>
      <c r="K24" s="8">
        <f t="shared" si="1"/>
        <v>328.35</v>
      </c>
      <c r="L24" s="8">
        <f t="shared" si="1"/>
        <v>2079.9699999999998</v>
      </c>
      <c r="M24" s="8">
        <f t="shared" si="1"/>
        <v>243.08</v>
      </c>
      <c r="N24" s="8">
        <f t="shared" si="1"/>
        <v>481.66</v>
      </c>
      <c r="O24" s="8">
        <f>SUM(O4:O23)</f>
        <v>4805.2700000000004</v>
      </c>
    </row>
    <row r="25" spans="1:15" x14ac:dyDescent="0.25">
      <c r="B25" s="8"/>
      <c r="C25" s="8"/>
      <c r="D25" s="13"/>
      <c r="E25" s="8"/>
      <c r="F25" s="8"/>
      <c r="G25" s="8"/>
      <c r="H25" s="8"/>
      <c r="I25" s="8"/>
      <c r="J25" s="8"/>
      <c r="K25" s="8"/>
      <c r="L25" s="8"/>
      <c r="M25" s="8"/>
      <c r="N25" s="17" t="s">
        <v>23</v>
      </c>
      <c r="O25" s="8">
        <f>SUM(E24:N24)</f>
        <v>4805.2699999999995</v>
      </c>
    </row>
  </sheetData>
  <mergeCells count="1">
    <mergeCell ref="A1:P1"/>
  </mergeCells>
  <pageMargins left="0.25" right="0.25" top="0.75" bottom="0.75" header="0.3" footer="0.3"/>
  <pageSetup paperSize="9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3"/>
  <sheetViews>
    <sheetView tabSelected="1" workbookViewId="0">
      <selection activeCell="E5" sqref="E5"/>
    </sheetView>
  </sheetViews>
  <sheetFormatPr defaultRowHeight="15" x14ac:dyDescent="0.25"/>
  <cols>
    <col min="5" max="5" width="11.28515625" customWidth="1"/>
    <col min="6" max="6" width="12.42578125" customWidth="1"/>
    <col min="9" max="9" width="10.5703125" bestFit="1" customWidth="1"/>
    <col min="10" max="10" width="9.28515625" bestFit="1" customWidth="1"/>
    <col min="11" max="11" width="10.5703125" bestFit="1" customWidth="1"/>
    <col min="13" max="13" width="11.85546875" customWidth="1"/>
    <col min="14" max="14" width="20.5703125" customWidth="1"/>
  </cols>
  <sheetData>
    <row r="1" spans="1:13" ht="30.75" customHeight="1" x14ac:dyDescent="0.25">
      <c r="A1" s="36" t="s">
        <v>68</v>
      </c>
      <c r="B1" s="36"/>
      <c r="C1" s="36"/>
      <c r="D1" s="36"/>
      <c r="E1" s="36"/>
      <c r="F1" s="36"/>
      <c r="G1" s="36"/>
      <c r="H1" s="36"/>
      <c r="I1" s="36"/>
      <c r="J1" s="24"/>
      <c r="K1" s="24"/>
      <c r="L1" s="24"/>
      <c r="M1" s="24"/>
    </row>
    <row r="2" spans="1:13" ht="30" customHeight="1" x14ac:dyDescent="0.25">
      <c r="A2" s="5" t="s">
        <v>76</v>
      </c>
      <c r="E2" s="1"/>
      <c r="F2" s="1"/>
      <c r="G2" s="1"/>
      <c r="I2" s="37" t="s">
        <v>69</v>
      </c>
      <c r="J2" s="37"/>
      <c r="K2" s="7" t="s">
        <v>41</v>
      </c>
      <c r="L2" s="7" t="s">
        <v>27</v>
      </c>
    </row>
    <row r="3" spans="1:13" x14ac:dyDescent="0.25">
      <c r="E3" s="1"/>
      <c r="F3" s="1"/>
      <c r="G3" s="1"/>
    </row>
    <row r="4" spans="1:13" x14ac:dyDescent="0.25">
      <c r="A4" t="s">
        <v>42</v>
      </c>
      <c r="E4" s="1">
        <v>2670.41</v>
      </c>
      <c r="F4" s="1"/>
      <c r="G4" s="1"/>
      <c r="I4" s="7"/>
      <c r="J4" s="13"/>
      <c r="K4" s="13">
        <v>449</v>
      </c>
      <c r="L4" s="8">
        <v>30</v>
      </c>
    </row>
    <row r="5" spans="1:13" x14ac:dyDescent="0.25">
      <c r="A5" t="s">
        <v>43</v>
      </c>
      <c r="E5" s="3">
        <v>69.599999999999994</v>
      </c>
      <c r="F5" s="1"/>
      <c r="G5" s="1"/>
      <c r="I5" s="7"/>
      <c r="J5" s="13"/>
      <c r="K5" s="13">
        <v>450</v>
      </c>
      <c r="L5" s="8">
        <v>60</v>
      </c>
    </row>
    <row r="6" spans="1:13" x14ac:dyDescent="0.25">
      <c r="A6" s="5" t="s">
        <v>25</v>
      </c>
      <c r="B6" s="5"/>
      <c r="C6" s="5"/>
      <c r="D6" s="5"/>
      <c r="E6" s="6">
        <f>SUM(E4:E5)</f>
        <v>2740.0099999999998</v>
      </c>
      <c r="F6" s="1"/>
      <c r="G6" s="1"/>
      <c r="I6" s="7"/>
      <c r="J6" s="13"/>
      <c r="K6" s="13">
        <v>451</v>
      </c>
      <c r="L6" s="8">
        <v>450.04</v>
      </c>
    </row>
    <row r="7" spans="1:13" x14ac:dyDescent="0.25">
      <c r="A7" t="s">
        <v>21</v>
      </c>
      <c r="D7" s="1"/>
      <c r="E7" s="28">
        <f>L9</f>
        <v>719.34</v>
      </c>
      <c r="F7" s="1"/>
      <c r="G7" s="1"/>
      <c r="I7" s="7"/>
      <c r="J7" s="13"/>
      <c r="K7" s="13">
        <v>452</v>
      </c>
      <c r="L7" s="8">
        <v>112.6</v>
      </c>
    </row>
    <row r="8" spans="1:13" x14ac:dyDescent="0.25">
      <c r="A8" t="s">
        <v>32</v>
      </c>
      <c r="D8" s="1"/>
      <c r="E8" s="1">
        <f>SUM(E6-E7)</f>
        <v>2020.6699999999996</v>
      </c>
      <c r="F8" s="1"/>
      <c r="G8" s="1"/>
      <c r="I8" s="7"/>
      <c r="J8" s="13"/>
      <c r="K8" s="13">
        <v>453</v>
      </c>
      <c r="L8" s="8">
        <v>66.7</v>
      </c>
    </row>
    <row r="9" spans="1:13" x14ac:dyDescent="0.25">
      <c r="D9" s="4"/>
      <c r="E9" s="1"/>
      <c r="F9" s="1"/>
      <c r="G9" s="1"/>
      <c r="K9" s="5" t="s">
        <v>16</v>
      </c>
      <c r="L9" s="8">
        <f>SUM(L2:L8)</f>
        <v>719.34</v>
      </c>
    </row>
    <row r="10" spans="1:13" x14ac:dyDescent="0.25">
      <c r="A10" s="5" t="s">
        <v>17</v>
      </c>
      <c r="D10" s="4"/>
      <c r="E10" s="1"/>
      <c r="F10" s="1"/>
      <c r="G10" s="1"/>
      <c r="L10" s="29"/>
      <c r="M10" s="1"/>
    </row>
    <row r="11" spans="1:13" x14ac:dyDescent="0.25">
      <c r="D11" s="4"/>
      <c r="E11" s="1"/>
      <c r="F11" s="1"/>
      <c r="G11" s="1"/>
    </row>
    <row r="12" spans="1:13" x14ac:dyDescent="0.25">
      <c r="A12" t="s">
        <v>72</v>
      </c>
      <c r="D12" s="4"/>
      <c r="E12" s="1"/>
      <c r="F12" s="1">
        <f>K13</f>
        <v>4434.5199999999995</v>
      </c>
      <c r="G12" s="1"/>
      <c r="I12" s="7" t="s">
        <v>28</v>
      </c>
      <c r="J12" s="7" t="s">
        <v>29</v>
      </c>
      <c r="K12" s="7" t="s">
        <v>22</v>
      </c>
    </row>
    <row r="13" spans="1:13" x14ac:dyDescent="0.25">
      <c r="D13" s="4"/>
      <c r="E13" s="1"/>
      <c r="F13" s="1"/>
      <c r="G13" s="1"/>
      <c r="I13" s="25">
        <v>4364.9399999999996</v>
      </c>
      <c r="J13" s="25">
        <v>69.58</v>
      </c>
      <c r="K13" s="25">
        <f>I13+J13</f>
        <v>4434.5199999999995</v>
      </c>
    </row>
    <row r="14" spans="1:13" x14ac:dyDescent="0.25">
      <c r="A14" t="s">
        <v>18</v>
      </c>
      <c r="D14" s="4"/>
      <c r="E14" s="1"/>
      <c r="F14" s="1">
        <f>'Income '!G27</f>
        <v>2500.0200000000004</v>
      </c>
      <c r="G14" s="1"/>
    </row>
    <row r="15" spans="1:13" x14ac:dyDescent="0.25">
      <c r="D15" s="4"/>
      <c r="E15" s="1"/>
      <c r="F15" s="1"/>
      <c r="G15" s="1"/>
    </row>
    <row r="16" spans="1:13" x14ac:dyDescent="0.25">
      <c r="A16" t="s">
        <v>19</v>
      </c>
      <c r="D16" s="4"/>
      <c r="E16" s="1"/>
      <c r="F16" s="3">
        <f>Expenditure!O24</f>
        <v>4805.2700000000004</v>
      </c>
      <c r="G16" s="1"/>
      <c r="I16" s="37" t="s">
        <v>70</v>
      </c>
      <c r="J16" s="37"/>
      <c r="K16" s="37"/>
      <c r="L16" s="7" t="s">
        <v>26</v>
      </c>
      <c r="M16" s="7" t="s">
        <v>27</v>
      </c>
    </row>
    <row r="17" spans="1:13" ht="15" customHeight="1" x14ac:dyDescent="0.25">
      <c r="A17" t="s">
        <v>73</v>
      </c>
      <c r="D17" s="4"/>
      <c r="E17" s="1"/>
      <c r="F17" s="1">
        <f>M23</f>
        <v>108.6</v>
      </c>
      <c r="G17" s="1"/>
      <c r="I17" s="37"/>
      <c r="J17" s="37"/>
      <c r="K17" s="37"/>
      <c r="L17" s="7"/>
      <c r="M17" s="7"/>
    </row>
    <row r="18" spans="1:13" x14ac:dyDescent="0.25">
      <c r="A18" t="s">
        <v>20</v>
      </c>
      <c r="D18" s="4"/>
      <c r="E18" s="1"/>
      <c r="F18" s="6">
        <f>SUM(F12+F14)-F16-F17</f>
        <v>2020.6699999999996</v>
      </c>
      <c r="G18" s="6"/>
      <c r="J18" s="8" t="s">
        <v>13</v>
      </c>
      <c r="K18" s="8" t="s">
        <v>44</v>
      </c>
      <c r="L18" s="13">
        <v>436</v>
      </c>
      <c r="M18" s="8">
        <v>108.6</v>
      </c>
    </row>
    <row r="19" spans="1:13" x14ac:dyDescent="0.25">
      <c r="I19" s="7"/>
      <c r="J19" s="7"/>
      <c r="K19" s="7"/>
      <c r="L19" s="7"/>
      <c r="M19" s="8"/>
    </row>
    <row r="20" spans="1:13" x14ac:dyDescent="0.25">
      <c r="A20" t="s">
        <v>24</v>
      </c>
      <c r="F20" s="1">
        <f>E8-F18</f>
        <v>0</v>
      </c>
      <c r="I20" s="7"/>
      <c r="J20" s="7"/>
      <c r="K20" s="7"/>
      <c r="L20" s="7"/>
      <c r="M20" s="8"/>
    </row>
    <row r="21" spans="1:13" x14ac:dyDescent="0.25">
      <c r="A21" s="22"/>
      <c r="B21" s="22"/>
      <c r="C21" s="22"/>
      <c r="D21" s="22"/>
      <c r="E21" s="22"/>
      <c r="F21" s="22"/>
      <c r="I21" s="7"/>
      <c r="J21" s="7"/>
      <c r="K21" s="7"/>
      <c r="L21" s="7"/>
      <c r="M21" s="8"/>
    </row>
    <row r="22" spans="1:13" x14ac:dyDescent="0.25">
      <c r="A22" s="22"/>
      <c r="B22" s="22"/>
      <c r="C22" s="22"/>
      <c r="D22" s="22"/>
      <c r="E22" s="22"/>
      <c r="F22" s="22"/>
      <c r="I22" s="7"/>
      <c r="J22" s="7"/>
      <c r="K22" s="7"/>
      <c r="L22" s="13"/>
      <c r="M22" s="8"/>
    </row>
    <row r="23" spans="1:13" x14ac:dyDescent="0.25">
      <c r="I23" s="7"/>
      <c r="J23" s="7"/>
      <c r="K23" s="9" t="s">
        <v>16</v>
      </c>
      <c r="L23" s="9"/>
      <c r="M23" s="26">
        <f>SUM(M18:M22)</f>
        <v>108.6</v>
      </c>
    </row>
  </sheetData>
  <mergeCells count="3">
    <mergeCell ref="A1:I1"/>
    <mergeCell ref="I16:K17"/>
    <mergeCell ref="I2:J2"/>
  </mergeCells>
  <pageMargins left="0.7" right="0.7" top="0.75" bottom="0.75" header="0.3" footer="0.3"/>
  <pageSetup paperSize="9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8BF45-82A5-453D-B715-691ACA06788F}">
  <dimension ref="A1:B9"/>
  <sheetViews>
    <sheetView workbookViewId="0">
      <selection activeCell="E6" sqref="E6"/>
    </sheetView>
  </sheetViews>
  <sheetFormatPr defaultRowHeight="15" x14ac:dyDescent="0.25"/>
  <cols>
    <col min="1" max="1" width="27.5703125" customWidth="1"/>
  </cols>
  <sheetData>
    <row r="1" spans="1:2" x14ac:dyDescent="0.25">
      <c r="B1" t="s">
        <v>71</v>
      </c>
    </row>
    <row r="2" spans="1:2" x14ac:dyDescent="0.25">
      <c r="A2" t="s">
        <v>33</v>
      </c>
      <c r="B2">
        <f>'bank rec'!F12-'bank rec'!F17</f>
        <v>4325.9199999999992</v>
      </c>
    </row>
    <row r="3" spans="1:2" x14ac:dyDescent="0.25">
      <c r="A3" t="s">
        <v>1</v>
      </c>
      <c r="B3">
        <f>'Income '!B27</f>
        <v>2500</v>
      </c>
    </row>
    <row r="4" spans="1:2" x14ac:dyDescent="0.25">
      <c r="A4" t="s">
        <v>34</v>
      </c>
      <c r="B4">
        <f>'Income '!C27+'Income '!D27+'Income '!F27</f>
        <v>0.02</v>
      </c>
    </row>
    <row r="5" spans="1:2" x14ac:dyDescent="0.25">
      <c r="A5" t="s">
        <v>35</v>
      </c>
      <c r="B5">
        <f>SUM(B2:B4)</f>
        <v>6825.94</v>
      </c>
    </row>
    <row r="6" spans="1:2" x14ac:dyDescent="0.25">
      <c r="A6" t="s">
        <v>37</v>
      </c>
      <c r="B6">
        <f>Expenditure!F24+Expenditure!G24+Expenditure!H24</f>
        <v>1280.26</v>
      </c>
    </row>
    <row r="7" spans="1:2" x14ac:dyDescent="0.25">
      <c r="A7" t="s">
        <v>36</v>
      </c>
      <c r="B7">
        <f>Expenditure!O24-AGAR!B6</f>
        <v>3525.01</v>
      </c>
    </row>
    <row r="8" spans="1:2" x14ac:dyDescent="0.25">
      <c r="A8" t="s">
        <v>38</v>
      </c>
      <c r="B8">
        <f>SUM(B6:B7)</f>
        <v>4805.2700000000004</v>
      </c>
    </row>
    <row r="9" spans="1:2" x14ac:dyDescent="0.25">
      <c r="A9" t="s">
        <v>39</v>
      </c>
      <c r="B9">
        <f>B5-B8</f>
        <v>2020.6699999999992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 </vt:lpstr>
      <vt:lpstr>Expenditure</vt:lpstr>
      <vt:lpstr>bank rec</vt:lpstr>
      <vt:lpstr>AGAR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GillingEastPC</cp:lastModifiedBy>
  <cp:lastPrinted>2022-01-04T14:15:58Z</cp:lastPrinted>
  <dcterms:created xsi:type="dcterms:W3CDTF">2017-05-22T09:17:01Z</dcterms:created>
  <dcterms:modified xsi:type="dcterms:W3CDTF">2022-04-25T20:05:23Z</dcterms:modified>
</cp:coreProperties>
</file>